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B21">
      <text>
        <t xml:space="preserve">. do not exceed 90% utilization
. reserve 4GB for OS/Node operations and overhead
. reserve 8GB for recommended JVM size
</t>
      </text>
    </comment>
    <comment authorId="0" ref="B22">
      <text>
        <t xml:space="preserve">. reserve 12GB for WAL and overhead; no point-in-time recovery</t>
      </text>
    </comment>
    <comment authorId="0" ref="E22">
      <text>
        <t xml:space="preserve">. inlcuded:
  - binary format — 5%</t>
      </text>
    </comment>
    <comment authorId="0" ref="I22">
      <text>
        <t xml:space="preserve">. inlcuded:
  - disk overhead — 20%</t>
      </text>
    </comment>
  </commentList>
</comments>
</file>

<file path=xl/sharedStrings.xml><?xml version="1.0" encoding="utf-8"?>
<sst xmlns="http://schemas.openxmlformats.org/spreadsheetml/2006/main" count="34" uniqueCount="32">
  <si>
    <t>Instructions</t>
  </si>
  <si>
    <t>Fill in values for the boxes highlighted in dark red. As you progress, there are notes to provide details on each
component of the calculation and data validations that will prevent you from entering invalid values.
The final number of servers required for this given configuration is displayed in the green box.</t>
  </si>
  <si>
    <t>INPUTS</t>
  </si>
  <si>
    <t>Server Configuration (per server)</t>
  </si>
  <si>
    <t>Cores</t>
  </si>
  <si>
    <t>SIZING RESULTS</t>
  </si>
  <si>
    <t>RAM (GB)</t>
  </si>
  <si>
    <t>Number of required servers</t>
  </si>
  <si>
    <t>Disk (GB)</t>
  </si>
  <si>
    <t>Total cores</t>
  </si>
  <si>
    <t>Total RAM</t>
  </si>
  <si>
    <t>Data Configuration</t>
  </si>
  <si>
    <t>Total Disk</t>
  </si>
  <si>
    <t>Total data (GBs)</t>
  </si>
  <si>
    <t>Percentage index capacity (ex: 30)</t>
  </si>
  <si>
    <t>Percentage data stored in RAM (ex: 80)</t>
  </si>
  <si>
    <t>Number of backup copies (not including primary)</t>
  </si>
  <si>
    <t>Persistence Configuration</t>
  </si>
  <si>
    <t>Enable native persistence? (check box to store data on disk)</t>
  </si>
  <si>
    <t>Yes</t>
  </si>
  <si>
    <t>SSDs over-provisioning</t>
  </si>
  <si>
    <t>Server Capacity (adjusted)</t>
  </si>
  <si>
    <t>Required Data Capactity - RAM (adjusted)</t>
  </si>
  <si>
    <t>Required Data Capacity - Disk (adjusted)</t>
  </si>
  <si>
    <t>RAM</t>
  </si>
  <si>
    <t>Raw data (GB)</t>
  </si>
  <si>
    <t>Disk</t>
  </si>
  <si>
    <t>Primary data capacity</t>
  </si>
  <si>
    <t>Total disk capacity needed</t>
  </si>
  <si>
    <t>Total data capacity with backups</t>
  </si>
  <si>
    <t>MACHINES REQUIRED  - - - - - - &gt;</t>
  </si>
  <si>
    <t>Total RAM capacity needed</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</si>
</sst>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i/>
      <sz val="10.0"/>
    </font>
    <font>
      <i/>
      <sz val="10.0"/>
    </font>
    <font>
      <sz val="14.0"/>
    </font>
    <font/>
    <font>
      <b/>
      <i/>
    </font>
    <font>
      <sz val="8.0"/>
    </font>
    <font>
      <b/>
      <sz val="8.0"/>
    </font>
    <font>
      <b/>
    </font>
    <font>
      <color rgb="FF000000"/>
      <name val="Tahoma"/>
    </font>
  </fonts>
  <fills count="5">
    <fill>
      <patternFill patternType="none"/>
    </fill>
    <fill>
      <patternFill patternType="lightGray"/>
    </fill>
    <fill>
      <patternFill patternType="solid">
        <fgColor rgb="FFEAD1DC"/>
        <bgColor rgb="FFEAD1DC"/>
      </patternFill>
    </fill>
    <fill>
      <patternFill patternType="solid">
        <fgColor rgb="FFEFEFEF"/>
        <bgColor rgb="FFEFEFEF"/>
      </patternFill>
    </fill>
    <fill>
      <patternFill patternType="solid">
        <fgColor rgb="FFD9EAD3"/>
        <bgColor rgb="FFD9EAD3"/>
      </patternFill>
    </fill>
  </fills>
  <borders count="21">
    <border/>
    <border>
      <left style="thick">
        <color rgb="FF85200C"/>
      </left>
      <right style="thick">
        <color rgb="FF85200C"/>
      </right>
      <top style="thick">
        <color rgb="FF85200C"/>
      </top>
      <bottom style="thick">
        <color rgb="FF85200C"/>
      </bottom>
    </border>
    <border>
      <left style="dotted">
        <color rgb="FF38761D"/>
      </left>
      <top style="dotted">
        <color rgb="FF38761D"/>
      </top>
    </border>
    <border>
      <top style="dotted">
        <color rgb="FF38761D"/>
      </top>
    </border>
    <border>
      <right style="dotted">
        <color rgb="FF38761D"/>
      </right>
      <top style="dotted">
        <color rgb="FF38761D"/>
      </top>
    </border>
    <border>
      <left style="dotted">
        <color rgb="FF38761D"/>
      </left>
    </border>
    <border>
      <left style="thick">
        <color rgb="FF38761D"/>
      </left>
      <top style="thick">
        <color rgb="FF38761D"/>
      </top>
      <bottom style="thick">
        <color rgb="FF38761D"/>
      </bottom>
    </border>
    <border>
      <top style="thick">
        <color rgb="FF38761D"/>
      </top>
      <bottom style="thick">
        <color rgb="FF38761D"/>
      </bottom>
    </border>
    <border>
      <right style="thick">
        <color rgb="FF38761D"/>
      </right>
      <top style="thick">
        <color rgb="FF38761D"/>
      </top>
      <bottom style="thick">
        <color rgb="FF38761D"/>
      </bottom>
    </border>
    <border>
      <right style="dotted">
        <color rgb="FF38761D"/>
      </right>
    </border>
    <border>
      <left style="dotted">
        <color rgb="FF38761D"/>
      </left>
      <bottom style="dotted">
        <color rgb="FF38761D"/>
      </bottom>
    </border>
    <border>
      <bottom style="dotted">
        <color rgb="FF38761D"/>
      </bottom>
    </border>
    <border>
      <right style="dotted">
        <color rgb="FF38761D"/>
      </right>
      <bottom style="dotted">
        <color rgb="FF38761D"/>
      </bottom>
    </border>
    <border>
      <left style="double">
        <color rgb="FF85200C"/>
      </left>
      <top style="double">
        <color rgb="FF85200C"/>
      </top>
    </border>
    <border>
      <top style="double">
        <color rgb="FF85200C"/>
      </top>
    </border>
    <border>
      <right style="double">
        <color rgb="FF85200C"/>
      </right>
      <top style="double">
        <color rgb="FF85200C"/>
      </top>
    </border>
    <border>
      <left style="double">
        <color rgb="FF85200C"/>
      </left>
    </border>
    <border>
      <right style="double">
        <color rgb="FF85200C"/>
      </right>
    </border>
    <border>
      <left style="double">
        <color rgb="FF85200C"/>
      </left>
      <bottom style="double">
        <color rgb="FF85200C"/>
      </bottom>
    </border>
    <border>
      <bottom style="double">
        <color rgb="FF85200C"/>
      </bottom>
    </border>
    <border>
      <right style="double">
        <color rgb="FF85200C"/>
      </right>
      <bottom style="double">
        <color rgb="FF85200C"/>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Font="1"/>
    <xf borderId="0" fillId="2" fontId="1" numFmtId="0" xfId="0" applyAlignment="1" applyFill="1" applyFont="1">
      <alignment readingOrder="0"/>
    </xf>
    <xf borderId="0" fillId="2" fontId="3" numFmtId="0" xfId="0" applyFont="1"/>
    <xf borderId="0" fillId="2" fontId="4" numFmtId="0" xfId="0" applyFont="1"/>
    <xf borderId="0" fillId="3" fontId="5" numFmtId="0" xfId="0" applyAlignment="1" applyFill="1" applyFont="1">
      <alignment readingOrder="0"/>
    </xf>
    <xf borderId="0" fillId="3" fontId="4" numFmtId="0" xfId="0" applyFont="1"/>
    <xf borderId="0" fillId="3" fontId="6" numFmtId="0" xfId="0" applyAlignment="1" applyFont="1">
      <alignment readingOrder="0"/>
    </xf>
    <xf borderId="1" fillId="0" fontId="4" numFmtId="0" xfId="0" applyAlignment="1" applyBorder="1" applyFont="1">
      <alignment readingOrder="0"/>
    </xf>
    <xf borderId="2" fillId="4" fontId="1" numFmtId="0" xfId="0" applyAlignment="1" applyBorder="1" applyFill="1" applyFont="1">
      <alignment readingOrder="0"/>
    </xf>
    <xf borderId="3" fillId="4" fontId="4" numFmtId="0" xfId="0" applyBorder="1" applyFont="1"/>
    <xf borderId="4" fillId="4" fontId="4" numFmtId="0" xfId="0" applyBorder="1" applyFont="1"/>
    <xf borderId="5" fillId="4" fontId="4" numFmtId="0" xfId="0" applyBorder="1" applyFont="1"/>
    <xf borderId="6" fillId="3" fontId="7" numFmtId="0" xfId="0" applyAlignment="1" applyBorder="1" applyFont="1">
      <alignment readingOrder="0"/>
    </xf>
    <xf borderId="7" fillId="3" fontId="4" numFmtId="0" xfId="0" applyBorder="1" applyFont="1"/>
    <xf borderId="8" fillId="3" fontId="8" numFmtId="0" xfId="0" applyAlignment="1" applyBorder="1" applyFont="1">
      <alignment readingOrder="0"/>
    </xf>
    <xf borderId="9" fillId="3" fontId="6" numFmtId="0" xfId="0" applyAlignment="1" applyBorder="1" applyFont="1">
      <alignment readingOrder="0"/>
    </xf>
    <xf borderId="9" fillId="3" fontId="4" numFmtId="0" xfId="0" applyAlignment="1" applyBorder="1" applyFont="1">
      <alignment readingOrder="0"/>
    </xf>
    <xf borderId="9" fillId="3" fontId="4" numFmtId="0" xfId="0" applyBorder="1" applyFont="1"/>
    <xf borderId="10" fillId="4" fontId="4" numFmtId="0" xfId="0" applyBorder="1" applyFont="1"/>
    <xf borderId="11" fillId="3" fontId="6" numFmtId="0" xfId="0" applyAlignment="1" applyBorder="1" applyFont="1">
      <alignment readingOrder="0"/>
    </xf>
    <xf borderId="12" fillId="3" fontId="4" numFmtId="0" xfId="0" applyBorder="1" applyFont="1"/>
    <xf borderId="13" fillId="0" fontId="4" numFmtId="0" xfId="0" applyBorder="1" applyFont="1"/>
    <xf borderId="14" fillId="0" fontId="4" numFmtId="0" xfId="0" applyBorder="1" applyFont="1"/>
    <xf borderId="15" fillId="0" fontId="4" numFmtId="0" xfId="0" applyBorder="1" applyFont="1"/>
    <xf borderId="16" fillId="0" fontId="4" numFmtId="0" xfId="0" applyBorder="1" applyFont="1"/>
    <xf borderId="0" fillId="0" fontId="5" numFmtId="0" xfId="0" applyAlignment="1" applyFont="1">
      <alignment readingOrder="0"/>
    </xf>
    <xf borderId="17" fillId="0" fontId="4" numFmtId="0" xfId="0" applyBorder="1" applyFont="1"/>
    <xf borderId="0" fillId="0" fontId="6" numFmtId="0" xfId="0" applyAlignment="1" applyFont="1">
      <alignment readingOrder="0"/>
    </xf>
    <xf borderId="0" fillId="0" fontId="6" numFmtId="0" xfId="0" applyFont="1"/>
    <xf borderId="0" fillId="0" fontId="9" numFmtId="0" xfId="0" applyAlignment="1" applyFont="1">
      <alignment horizontal="left" readingOrder="0"/>
    </xf>
    <xf borderId="18" fillId="0" fontId="4" numFmtId="0" xfId="0" applyBorder="1" applyFont="1"/>
    <xf borderId="19" fillId="0" fontId="4" numFmtId="0" xfId="0" applyBorder="1" applyFont="1"/>
    <xf borderId="19" fillId="0" fontId="9" numFmtId="0" xfId="0" applyAlignment="1" applyBorder="1" applyFont="1">
      <alignment horizontal="left" readingOrder="0"/>
    </xf>
    <xf borderId="20"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2" width="14.43"/>
    <col customWidth="1" min="8" max="9" width="14.43"/>
  </cols>
  <sheetData>
    <row r="1">
      <c r="A1" s="1" t="s">
        <v>0</v>
      </c>
      <c r="B1" s="2" t="s">
        <v>1</v>
      </c>
      <c r="C1" s="3"/>
      <c r="D1" s="3"/>
      <c r="E1" s="3"/>
    </row>
    <row r="2">
      <c r="A2" s="1"/>
      <c r="B2" s="3"/>
      <c r="C2" s="3"/>
      <c r="D2" s="3"/>
      <c r="E2" s="3"/>
    </row>
    <row r="3">
      <c r="A3" s="4" t="s">
        <v>2</v>
      </c>
      <c r="B3" s="5"/>
      <c r="C3" s="5"/>
      <c r="D3" s="5"/>
      <c r="E3" s="5"/>
    </row>
    <row r="4">
      <c r="A4" s="6"/>
      <c r="B4" s="7" t="s">
        <v>3</v>
      </c>
      <c r="C4" s="8"/>
      <c r="D4" s="8"/>
      <c r="E4" s="8"/>
    </row>
    <row r="5">
      <c r="A5" s="6"/>
      <c r="B5" s="9" t="s">
        <v>4</v>
      </c>
      <c r="C5" s="8"/>
      <c r="D5" s="8"/>
      <c r="E5" s="10">
        <v>8.0</v>
      </c>
      <c r="H5" s="11" t="s">
        <v>5</v>
      </c>
      <c r="I5" s="12"/>
      <c r="J5" s="12"/>
      <c r="K5" s="13"/>
    </row>
    <row r="6">
      <c r="A6" s="6"/>
      <c r="B6" s="9" t="s">
        <v>6</v>
      </c>
      <c r="C6" s="8"/>
      <c r="D6" s="8"/>
      <c r="E6" s="10">
        <v>128.0</v>
      </c>
      <c r="H6" s="14"/>
      <c r="I6" s="15" t="s">
        <v>7</v>
      </c>
      <c r="J6" s="16"/>
      <c r="K6" s="17">
        <f>MAX(G25,K23)</f>
        <v>6</v>
      </c>
    </row>
    <row r="7">
      <c r="A7" s="6"/>
      <c r="B7" s="9" t="s">
        <v>8</v>
      </c>
      <c r="C7" s="8"/>
      <c r="D7" s="8"/>
      <c r="E7" s="10">
        <v>1000.0</v>
      </c>
      <c r="H7" s="14"/>
      <c r="I7" s="9" t="s">
        <v>9</v>
      </c>
      <c r="J7" s="18">
        <f>K6*E5</f>
        <v>48</v>
      </c>
      <c r="K7" s="19"/>
    </row>
    <row r="8">
      <c r="A8" s="6"/>
      <c r="H8" s="14"/>
      <c r="I8" s="9" t="s">
        <v>10</v>
      </c>
      <c r="J8" s="18">
        <f>K6*E6</f>
        <v>768</v>
      </c>
      <c r="K8" s="20"/>
    </row>
    <row r="9">
      <c r="A9" s="6"/>
      <c r="B9" s="7" t="s">
        <v>11</v>
      </c>
      <c r="C9" s="8"/>
      <c r="D9" s="8"/>
      <c r="E9" s="8"/>
      <c r="H9" s="21"/>
      <c r="I9" s="22" t="s">
        <v>12</v>
      </c>
      <c r="J9" s="18">
        <f>K6*E7</f>
        <v>6000</v>
      </c>
      <c r="K9" s="23"/>
    </row>
    <row r="10">
      <c r="A10" s="6"/>
      <c r="B10" s="9" t="s">
        <v>13</v>
      </c>
      <c r="C10" s="8"/>
      <c r="D10" s="8"/>
      <c r="E10" s="10">
        <v>600.0</v>
      </c>
    </row>
    <row r="11">
      <c r="A11" s="6"/>
      <c r="B11" s="9" t="s">
        <v>14</v>
      </c>
      <c r="C11" s="8"/>
      <c r="D11" s="8"/>
      <c r="E11" s="10">
        <v>10.0</v>
      </c>
    </row>
    <row r="12">
      <c r="A12" s="6"/>
      <c r="B12" s="9" t="s">
        <v>15</v>
      </c>
      <c r="C12" s="8"/>
      <c r="D12" s="8"/>
      <c r="E12" s="10">
        <v>100.0</v>
      </c>
    </row>
    <row r="13">
      <c r="A13" s="6"/>
      <c r="B13" s="9" t="s">
        <v>16</v>
      </c>
      <c r="C13" s="8"/>
      <c r="D13" s="8"/>
      <c r="E13" s="10">
        <v>0.0</v>
      </c>
    </row>
    <row r="14">
      <c r="A14" s="6"/>
      <c r="P14" s="6"/>
      <c r="U14" s="6"/>
    </row>
    <row r="15">
      <c r="A15" s="6"/>
      <c r="B15" s="7" t="s">
        <v>17</v>
      </c>
      <c r="C15" s="8"/>
      <c r="D15" s="8"/>
      <c r="E15" s="8"/>
    </row>
    <row r="16">
      <c r="A16" s="6"/>
      <c r="B16" s="9" t="s">
        <v>18</v>
      </c>
      <c r="C16" s="8"/>
      <c r="D16" s="8"/>
      <c r="E16" s="10" t="s">
        <v>19</v>
      </c>
    </row>
    <row r="17">
      <c r="A17" s="6"/>
      <c r="B17" s="9" t="s">
        <v>20</v>
      </c>
      <c r="E17" s="10">
        <v>40.0</v>
      </c>
    </row>
    <row r="19">
      <c r="A19" s="24"/>
      <c r="B19" s="25"/>
      <c r="C19" s="25"/>
      <c r="D19" s="25"/>
      <c r="E19" s="25"/>
      <c r="F19" s="25"/>
      <c r="G19" s="25"/>
      <c r="H19" s="25"/>
      <c r="I19" s="25"/>
      <c r="J19" s="25"/>
      <c r="K19" s="25"/>
      <c r="L19" s="26"/>
    </row>
    <row r="20">
      <c r="A20" s="27"/>
      <c r="B20" s="28" t="s">
        <v>21</v>
      </c>
      <c r="E20" s="28" t="s">
        <v>22</v>
      </c>
      <c r="I20" s="28" t="s">
        <v>23</v>
      </c>
      <c r="L20" s="29"/>
    </row>
    <row r="21">
      <c r="A21" s="27"/>
      <c r="B21" s="30" t="s">
        <v>24</v>
      </c>
      <c r="C21" s="31">
        <f>E6-4-8</f>
        <v>116</v>
      </c>
      <c r="E21" s="30" t="s">
        <v>25</v>
      </c>
      <c r="G21" s="31">
        <f>E10</f>
        <v>600</v>
      </c>
      <c r="I21" s="30" t="s">
        <v>25</v>
      </c>
      <c r="K21" s="31">
        <f>IF(E16="Yes",G23,0)</f>
        <v>690</v>
      </c>
      <c r="L21" s="29"/>
    </row>
    <row r="22">
      <c r="A22" s="27"/>
      <c r="B22" s="30" t="s">
        <v>26</v>
      </c>
      <c r="C22" s="31">
        <f>E7-12</f>
        <v>988</v>
      </c>
      <c r="E22" s="30" t="s">
        <v>27</v>
      </c>
      <c r="G22" s="31">
        <f>G21+G21*0.05+G21*E11/100</f>
        <v>690</v>
      </c>
      <c r="I22" s="30" t="s">
        <v>28</v>
      </c>
      <c r="K22" s="31">
        <f>K21+K21*0.2+(K21*E17/100)</f>
        <v>1104</v>
      </c>
      <c r="L22" s="29"/>
    </row>
    <row r="23">
      <c r="A23" s="27"/>
      <c r="E23" s="30" t="s">
        <v>29</v>
      </c>
      <c r="G23" s="31">
        <f>G22+G22*E13</f>
        <v>690</v>
      </c>
      <c r="I23" s="30" t="s">
        <v>30</v>
      </c>
      <c r="K23" s="31">
        <f>ROUNDUP(K22/C22,0)</f>
        <v>2</v>
      </c>
      <c r="L23" s="29"/>
    </row>
    <row r="24">
      <c r="A24" s="27"/>
      <c r="C24" s="32"/>
      <c r="E24" s="30" t="s">
        <v>31</v>
      </c>
      <c r="G24" s="31">
        <f>G23*E12/100</f>
        <v>690</v>
      </c>
      <c r="L24" s="29"/>
    </row>
    <row r="25">
      <c r="A25" s="27"/>
      <c r="C25" s="32"/>
      <c r="E25" s="30" t="s">
        <v>30</v>
      </c>
      <c r="G25" s="31">
        <f>ROUNDUP(G24/C21,0)</f>
        <v>6</v>
      </c>
      <c r="L25" s="29"/>
    </row>
    <row r="26">
      <c r="A26" s="33"/>
      <c r="B26" s="34"/>
      <c r="C26" s="35"/>
      <c r="D26" s="34"/>
      <c r="E26" s="34"/>
      <c r="F26" s="34"/>
      <c r="G26" s="34"/>
      <c r="H26" s="34"/>
      <c r="I26" s="34"/>
      <c r="J26" s="34"/>
      <c r="K26" s="34"/>
      <c r="L26" s="36"/>
    </row>
  </sheetData>
  <mergeCells count="1">
    <mergeCell ref="B17:D17"/>
  </mergeCells>
  <dataValidations>
    <dataValidation type="decimal" allowBlank="1" showDropDown="1" showInputMessage="1" showErrorMessage="1" prompt="Enter data size as a number between 1 and 100,000" sqref="E10">
      <formula1>1.0</formula1>
      <formula2>100000.0</formula2>
    </dataValidation>
    <dataValidation type="decimal" allowBlank="1" showDropDown="1" showInputMessage="1" showErrorMessage="1" prompt="Enter available RAM as a number between 1 and 10,000" sqref="E6">
      <formula1>1.0</formula1>
      <formula2>10000.0</formula2>
    </dataValidation>
    <dataValidation type="decimal" allowBlank="1" showDropDown="1" showInputMessage="1" showErrorMessage="1" prompt="Enter number of backups between 1 and 10" sqref="E13">
      <formula1>0.0</formula1>
      <formula2>10.0</formula2>
    </dataValidation>
    <dataValidation type="decimal" allowBlank="1" showDropDown="1" showInputMessage="1" showErrorMessage="1" prompt="Enter the percentage of over-provisioning as a number between 1 and 100" sqref="E17">
      <formula1>1.0</formula1>
      <formula2>100.0</formula2>
    </dataValidation>
    <dataValidation type="decimal" allowBlank="1" showDropDown="1" showInputMessage="1" showErrorMessage="1" prompt="Enter percentage as whole number" sqref="E11:E12">
      <formula1>1.0</formula1>
      <formula2>100.0</formula2>
    </dataValidation>
    <dataValidation type="decimal" allowBlank="1" showDropDown="1" showInputMessage="1" showErrorMessage="1" prompt="Enter available disk space as a number between 1 and 10,000" sqref="E7">
      <formula1>1.0</formula1>
      <formula2>10000.0</formula2>
    </dataValidation>
    <dataValidation type="decimal" allowBlank="1" showDropDown="1" showInputMessage="1" showErrorMessage="1" prompt="Enter number of available cores as a number between 1 and 100" sqref="E5">
      <formula1>1.0</formula1>
      <formula2>100.0</formula2>
    </dataValidation>
  </dataValidations>
  <drawing r:id="rId2"/>
  <legacyDrawing r:id="rId3"/>
</worksheet>
</file>